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00" activeTab="0"/>
  </bookViews>
  <sheets>
    <sheet name="A" sheetId="1" r:id="rId1"/>
  </sheets>
  <definedNames>
    <definedName name="_xlnm.Print_Area" localSheetId="0">'A'!$A$1:$L$53</definedName>
    <definedName name="_xlnm.Print_Area">'A'!$A$1:$L$53</definedName>
  </definedNames>
  <calcPr fullCalcOnLoad="1"/>
</workbook>
</file>

<file path=xl/sharedStrings.xml><?xml version="1.0" encoding="utf-8"?>
<sst xmlns="http://schemas.openxmlformats.org/spreadsheetml/2006/main" count="122" uniqueCount="94">
  <si>
    <t>LIST PRICE</t>
  </si>
  <si>
    <t>PURCHASE PRICE</t>
  </si>
  <si>
    <t>INCOME</t>
  </si>
  <si>
    <t xml:space="preserve">  Vacancy</t>
  </si>
  <si>
    <t xml:space="preserve">    Total</t>
  </si>
  <si>
    <t xml:space="preserve"> </t>
  </si>
  <si>
    <t xml:space="preserve">    </t>
  </si>
  <si>
    <t>EXPENSES</t>
  </si>
  <si>
    <t xml:space="preserve">  Taxes</t>
  </si>
  <si>
    <t xml:space="preserve">  Insurance</t>
  </si>
  <si>
    <t xml:space="preserve">  Advertising</t>
  </si>
  <si>
    <t xml:space="preserve">  Gas &amp; Electric</t>
  </si>
  <si>
    <t xml:space="preserve">  Water &amp; Sewer</t>
  </si>
  <si>
    <t xml:space="preserve">  Repairs</t>
  </si>
  <si>
    <t xml:space="preserve">  Other</t>
  </si>
  <si>
    <t xml:space="preserve">  Mgmnt</t>
  </si>
  <si>
    <t>NET OPERATING INCOME</t>
  </si>
  <si>
    <t>DEBT SERVICE</t>
  </si>
  <si>
    <t xml:space="preserve"> 1st Mort</t>
  </si>
  <si>
    <t xml:space="preserve"> 2nd Mort</t>
  </si>
  <si>
    <t xml:space="preserve"> 3rd Mort</t>
  </si>
  <si>
    <t>CASH FLOW</t>
  </si>
  <si>
    <t>ANALYSIS</t>
  </si>
  <si>
    <t xml:space="preserve"> Down Payment</t>
  </si>
  <si>
    <t xml:space="preserve"> Financing</t>
  </si>
  <si>
    <t xml:space="preserve">  Total Down</t>
  </si>
  <si>
    <t xml:space="preserve"> Cash On Cash</t>
  </si>
  <si>
    <t xml:space="preserve"> GRM</t>
  </si>
  <si>
    <t xml:space="preserve"> GRMNU</t>
  </si>
  <si>
    <t>Prepared by:</t>
  </si>
  <si>
    <t>Cash Flow &amp; Investment Analysis</t>
  </si>
  <si>
    <t>%</t>
  </si>
  <si>
    <t>mils</t>
  </si>
  <si>
    <t>/mo.</t>
  </si>
  <si>
    <t>Units</t>
  </si>
  <si>
    <t>Pur Price</t>
  </si>
  <si>
    <t xml:space="preserve">                  Cash Flow</t>
  </si>
  <si>
    <t xml:space="preserve">lst </t>
  </si>
  <si>
    <t xml:space="preserve">2nd </t>
  </si>
  <si>
    <t>Zoning</t>
  </si>
  <si>
    <t>Land</t>
  </si>
  <si>
    <t>Imprvmnts</t>
  </si>
  <si>
    <t xml:space="preserve">  Total</t>
  </si>
  <si>
    <t>Income/Month</t>
  </si>
  <si>
    <t>Aptmnts</t>
  </si>
  <si>
    <t>Pets</t>
  </si>
  <si>
    <t>Laundry</t>
  </si>
  <si>
    <t>W&amp;S</t>
  </si>
  <si>
    <t>Other</t>
  </si>
  <si>
    <t>H2O Sftnr</t>
  </si>
  <si>
    <t>Cleaning</t>
  </si>
  <si>
    <t>Snow/Grnds</t>
  </si>
  <si>
    <t>Bank</t>
  </si>
  <si>
    <t>Apls/Etc</t>
  </si>
  <si>
    <t>Painting</t>
  </si>
  <si>
    <t>Pest Control</t>
  </si>
  <si>
    <t>Trash Rmvl</t>
  </si>
  <si>
    <t>Supplies</t>
  </si>
  <si>
    <t>% Cap Rate</t>
  </si>
  <si>
    <t>DC Ratio (lst Mort Only)</t>
  </si>
  <si>
    <t>Appreciation</t>
  </si>
  <si>
    <t>Mort. Principal</t>
  </si>
  <si>
    <t xml:space="preserve">Total Before Tax  </t>
  </si>
  <si>
    <t xml:space="preserve">                 Total Before Tax </t>
  </si>
  <si>
    <t>$ Return</t>
  </si>
  <si>
    <t>% Return</t>
  </si>
  <si>
    <t xml:space="preserve"> %</t>
  </si>
  <si>
    <t xml:space="preserve"> H  E  WS</t>
  </si>
  <si>
    <t>Date:</t>
  </si>
  <si>
    <t xml:space="preserve">     Rent Roll</t>
  </si>
  <si>
    <t>List $/mo. each unit. Above.</t>
  </si>
  <si>
    <r>
      <rPr>
        <sz val="8"/>
        <rFont val="Arial"/>
        <family val="2"/>
      </rPr>
      <t>Total rent/mo. Below</t>
    </r>
    <r>
      <rPr>
        <sz val="10"/>
        <rFont val="Arial"/>
        <family val="2"/>
      </rPr>
      <t>.</t>
    </r>
  </si>
  <si>
    <t xml:space="preserve"> 30 Yr Amort</t>
  </si>
  <si>
    <t xml:space="preserve">  T  T  L</t>
  </si>
  <si>
    <t>16-17</t>
  </si>
  <si>
    <t xml:space="preserve"> '17-18 Potential</t>
  </si>
  <si>
    <t>The color cells are input cells.</t>
  </si>
  <si>
    <t xml:space="preserve"> 123 Two Unit</t>
  </si>
  <si>
    <t>SF</t>
  </si>
  <si>
    <t>T</t>
  </si>
  <si>
    <t xml:space="preserve">  Age of boiler/furnace(s): </t>
  </si>
  <si>
    <t xml:space="preserve">  Age of water heater(s):</t>
  </si>
  <si>
    <t xml:space="preserve">  Age of roof:</t>
  </si>
  <si>
    <t xml:space="preserve">  Age of water softener:</t>
  </si>
  <si>
    <t xml:space="preserve">  Electrical, 100 Amp or larger: </t>
  </si>
  <si>
    <t>analysis was provided at the request of a client.  I have no reason to believe a purchase price less</t>
  </si>
  <si>
    <t>All figures are estimates, not guaranteed, and obtained from sources I believe reliable.  This</t>
  </si>
  <si>
    <t xml:space="preserve">   2 Bdrm</t>
  </si>
  <si>
    <t>3 Bdrm</t>
  </si>
  <si>
    <t>x Bdrm</t>
  </si>
  <si>
    <t>1.24.17</t>
  </si>
  <si>
    <t>than list price nor terms noted herein would be acceptable to the seller.</t>
  </si>
  <si>
    <t>Enter Name &amp; contact info</t>
  </si>
  <si>
    <t>yes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</si>
</sst>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00"/>
    <numFmt numFmtId="166" formatCode="0.0%"/>
    <numFmt numFmtId="167" formatCode="0.0000"/>
  </numFmts>
  <fonts count="4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4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7" fillId="0" borderId="1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4" fillId="0" borderId="12" xfId="0" applyNumberFormat="1" applyFont="1" applyBorder="1" applyAlignment="1" applyProtection="1">
      <alignment/>
      <protection locked="0"/>
    </xf>
    <xf numFmtId="3" fontId="4" fillId="0" borderId="16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3" fontId="4" fillId="0" borderId="20" xfId="0" applyNumberFormat="1" applyFont="1" applyBorder="1" applyAlignment="1" applyProtection="1">
      <alignment/>
      <protection locked="0"/>
    </xf>
    <xf numFmtId="2" fontId="4" fillId="0" borderId="21" xfId="0" applyNumberFormat="1" applyFont="1" applyBorder="1" applyAlignment="1" applyProtection="1">
      <alignment/>
      <protection locked="0"/>
    </xf>
    <xf numFmtId="3" fontId="4" fillId="0" borderId="22" xfId="0" applyNumberFormat="1" applyFont="1" applyBorder="1" applyAlignment="1" applyProtection="1">
      <alignment/>
      <protection locked="0"/>
    </xf>
    <xf numFmtId="2" fontId="4" fillId="0" borderId="23" xfId="0" applyNumberFormat="1" applyFont="1" applyBorder="1" applyAlignment="1" applyProtection="1">
      <alignment/>
      <protection locked="0"/>
    </xf>
    <xf numFmtId="165" fontId="4" fillId="0" borderId="16" xfId="0" applyNumberFormat="1" applyFont="1" applyBorder="1" applyAlignment="1" applyProtection="1">
      <alignment/>
      <protection locked="0"/>
    </xf>
    <xf numFmtId="3" fontId="4" fillId="0" borderId="24" xfId="0" applyNumberFormat="1" applyFont="1" applyBorder="1" applyAlignment="1" applyProtection="1">
      <alignment/>
      <protection locked="0"/>
    </xf>
    <xf numFmtId="10" fontId="4" fillId="0" borderId="12" xfId="0" applyNumberFormat="1" applyFont="1" applyBorder="1" applyAlignment="1" applyProtection="1">
      <alignment/>
      <protection locked="0"/>
    </xf>
    <xf numFmtId="2" fontId="4" fillId="0" borderId="12" xfId="0" applyNumberFormat="1" applyFont="1" applyBorder="1" applyAlignment="1" applyProtection="1">
      <alignment/>
      <protection locked="0"/>
    </xf>
    <xf numFmtId="2" fontId="1" fillId="0" borderId="12" xfId="0" applyNumberFormat="1" applyFont="1" applyBorder="1" applyAlignment="1" applyProtection="1">
      <alignment/>
      <protection locked="0"/>
    </xf>
    <xf numFmtId="2" fontId="4" fillId="7" borderId="12" xfId="0" applyNumberFormat="1" applyFont="1" applyFill="1" applyBorder="1" applyAlignment="1">
      <alignment/>
    </xf>
    <xf numFmtId="166" fontId="4" fillId="7" borderId="11" xfId="0" applyNumberFormat="1" applyFont="1" applyFill="1" applyBorder="1" applyAlignment="1">
      <alignment/>
    </xf>
    <xf numFmtId="9" fontId="1" fillId="7" borderId="19" xfId="0" applyNumberFormat="1" applyFont="1" applyFill="1" applyBorder="1" applyAlignment="1">
      <alignment/>
    </xf>
    <xf numFmtId="3" fontId="4" fillId="7" borderId="12" xfId="0" applyNumberFormat="1" applyFont="1" applyFill="1" applyBorder="1" applyAlignment="1">
      <alignment/>
    </xf>
    <xf numFmtId="1" fontId="4" fillId="7" borderId="11" xfId="0" applyNumberFormat="1" applyFont="1" applyFill="1" applyBorder="1" applyAlignment="1">
      <alignment/>
    </xf>
    <xf numFmtId="3" fontId="4" fillId="7" borderId="11" xfId="0" applyNumberFormat="1" applyFont="1" applyFill="1" applyBorder="1" applyAlignment="1">
      <alignment/>
    </xf>
    <xf numFmtId="3" fontId="4" fillId="7" borderId="10" xfId="0" applyNumberFormat="1" applyFont="1" applyFill="1" applyBorder="1" applyAlignment="1">
      <alignment/>
    </xf>
    <xf numFmtId="1" fontId="4" fillId="0" borderId="12" xfId="0" applyNumberFormat="1" applyFont="1" applyBorder="1" applyAlignment="1" applyProtection="1">
      <alignment/>
      <protection locked="0"/>
    </xf>
    <xf numFmtId="3" fontId="6" fillId="7" borderId="10" xfId="0" applyNumberFormat="1" applyFont="1" applyFill="1" applyBorder="1" applyAlignment="1" quotePrefix="1">
      <alignment horizontal="center"/>
    </xf>
    <xf numFmtId="3" fontId="4" fillId="33" borderId="12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43" fillId="34" borderId="0" xfId="0" applyNumberFormat="1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 horizontal="right"/>
    </xf>
    <xf numFmtId="164" fontId="4" fillId="7" borderId="28" xfId="0" applyNumberFormat="1" applyFont="1" applyFill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1" fillId="7" borderId="29" xfId="0" applyNumberFormat="1" applyFont="1" applyFill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6" fillId="7" borderId="34" xfId="0" applyNumberFormat="1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7" borderId="12" xfId="0" applyNumberFormat="1" applyFont="1" applyFill="1" applyBorder="1" applyAlignment="1">
      <alignment horizontal="right"/>
    </xf>
    <xf numFmtId="3" fontId="4" fillId="13" borderId="35" xfId="0" applyNumberFormat="1" applyFont="1" applyFill="1" applyBorder="1" applyAlignment="1">
      <alignment/>
    </xf>
    <xf numFmtId="3" fontId="4" fillId="13" borderId="0" xfId="0" applyNumberFormat="1" applyFont="1" applyFill="1" applyBorder="1" applyAlignment="1">
      <alignment horizontal="right"/>
    </xf>
    <xf numFmtId="3" fontId="0" fillId="13" borderId="35" xfId="0" applyNumberFormat="1" applyFont="1" applyFill="1" applyBorder="1" applyAlignment="1">
      <alignment/>
    </xf>
    <xf numFmtId="3" fontId="4" fillId="13" borderId="13" xfId="0" applyNumberFormat="1" applyFont="1" applyFill="1" applyBorder="1" applyAlignment="1">
      <alignment horizontal="right"/>
    </xf>
    <xf numFmtId="3" fontId="4" fillId="13" borderId="38" xfId="0" applyNumberFormat="1" applyFont="1" applyFill="1" applyBorder="1" applyAlignment="1">
      <alignment/>
    </xf>
    <xf numFmtId="3" fontId="4" fillId="13" borderId="26" xfId="0" applyNumberFormat="1" applyFont="1" applyFill="1" applyBorder="1" applyAlignment="1">
      <alignment horizontal="right"/>
    </xf>
    <xf numFmtId="3" fontId="0" fillId="7" borderId="39" xfId="0" applyNumberFormat="1" applyFont="1" applyFill="1" applyBorder="1" applyAlignment="1">
      <alignment/>
    </xf>
    <xf numFmtId="3" fontId="0" fillId="7" borderId="40" xfId="0" applyNumberFormat="1" applyFont="1" applyFill="1" applyBorder="1" applyAlignment="1">
      <alignment/>
    </xf>
    <xf numFmtId="3" fontId="4" fillId="7" borderId="0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7"/>
  <sheetViews>
    <sheetView tabSelected="1" zoomScale="87" zoomScaleNormal="87" zoomScalePageLayoutView="0" workbookViewId="0" topLeftCell="A1">
      <selection activeCell="Q29" sqref="Q29"/>
    </sheetView>
  </sheetViews>
  <sheetFormatPr defaultColWidth="9.6640625" defaultRowHeight="15"/>
  <cols>
    <col min="1" max="1" width="1.66796875" style="1" customWidth="1"/>
    <col min="2" max="2" width="13.6640625" style="1" customWidth="1"/>
    <col min="3" max="3" width="8.3359375" style="1" customWidth="1"/>
    <col min="4" max="4" width="5.6640625" style="1" customWidth="1"/>
    <col min="5" max="5" width="7.6640625" style="1" customWidth="1"/>
    <col min="6" max="6" width="8.10546875" style="1" customWidth="1"/>
    <col min="7" max="7" width="9.6640625" style="1" customWidth="1"/>
    <col min="8" max="8" width="7.6640625" style="1" customWidth="1"/>
    <col min="9" max="9" width="9.5546875" style="1" customWidth="1"/>
    <col min="10" max="10" width="6.6640625" style="1" customWidth="1"/>
    <col min="11" max="11" width="10.6640625" style="1" customWidth="1"/>
    <col min="12" max="12" width="1.66796875" style="1" customWidth="1"/>
    <col min="13" max="13" width="6.6640625" style="1" customWidth="1"/>
    <col min="14" max="14" width="1.66796875" style="1" customWidth="1"/>
    <col min="15" max="16384" width="9.6640625" style="1" customWidth="1"/>
  </cols>
  <sheetData>
    <row r="1" ht="15.75" thickBot="1"/>
    <row r="2" spans="2:12" ht="15.75" thickTop="1">
      <c r="B2" s="81"/>
      <c r="C2" s="82"/>
      <c r="D2" s="82"/>
      <c r="E2" s="82"/>
      <c r="F2" s="82"/>
      <c r="G2" s="82"/>
      <c r="H2" s="82"/>
      <c r="I2" s="82"/>
      <c r="J2" s="57" t="s">
        <v>68</v>
      </c>
      <c r="K2" s="58" t="s">
        <v>90</v>
      </c>
      <c r="L2" s="53"/>
    </row>
    <row r="3" spans="2:12" ht="15.75">
      <c r="B3" s="59"/>
      <c r="C3" s="3"/>
      <c r="D3" s="4" t="s">
        <v>30</v>
      </c>
      <c r="E3" s="3"/>
      <c r="F3" s="3"/>
      <c r="G3" s="3"/>
      <c r="H3" s="3"/>
      <c r="I3" s="3"/>
      <c r="J3" s="2"/>
      <c r="K3" s="60"/>
      <c r="L3" s="53"/>
    </row>
    <row r="4" spans="2:12" ht="15">
      <c r="B4" s="61" t="s">
        <v>77</v>
      </c>
      <c r="C4" s="48"/>
      <c r="D4" s="5"/>
      <c r="E4" s="46">
        <v>2</v>
      </c>
      <c r="F4" s="5" t="s">
        <v>34</v>
      </c>
      <c r="G4" s="6" t="s">
        <v>39</v>
      </c>
      <c r="H4" s="46" t="s">
        <v>78</v>
      </c>
      <c r="I4" s="7" t="s">
        <v>66</v>
      </c>
      <c r="J4" s="8"/>
      <c r="K4" s="62"/>
      <c r="L4" s="53"/>
    </row>
    <row r="5" spans="2:12" ht="15">
      <c r="B5" s="63"/>
      <c r="C5" s="5"/>
      <c r="D5" s="5"/>
      <c r="E5" s="5"/>
      <c r="F5" s="5"/>
      <c r="G5" s="6" t="s">
        <v>40</v>
      </c>
      <c r="H5" s="46">
        <v>200</v>
      </c>
      <c r="I5" s="50">
        <f>H5/(H5+H6)*100</f>
        <v>33.33333333333333</v>
      </c>
      <c r="J5" s="8"/>
      <c r="K5" s="62"/>
      <c r="L5" s="53"/>
    </row>
    <row r="6" spans="2:12" ht="15">
      <c r="B6" s="64" t="s">
        <v>0</v>
      </c>
      <c r="C6" s="5"/>
      <c r="D6" s="5"/>
      <c r="E6" s="46">
        <v>149000</v>
      </c>
      <c r="F6" s="11"/>
      <c r="G6" s="6" t="s">
        <v>41</v>
      </c>
      <c r="H6" s="46">
        <v>400</v>
      </c>
      <c r="I6" s="50">
        <f>H6/(H6+H5)*100</f>
        <v>66.66666666666666</v>
      </c>
      <c r="J6" s="8"/>
      <c r="K6" s="62"/>
      <c r="L6" s="53"/>
    </row>
    <row r="7" spans="2:12" ht="15.75" thickBot="1">
      <c r="B7" s="64" t="s">
        <v>1</v>
      </c>
      <c r="C7" s="5"/>
      <c r="D7" s="5"/>
      <c r="E7" s="46">
        <v>122000</v>
      </c>
      <c r="F7" s="11" t="s">
        <v>6</v>
      </c>
      <c r="G7" s="6" t="s">
        <v>42</v>
      </c>
      <c r="H7" s="31">
        <f>SUM(H5:H6)</f>
        <v>600</v>
      </c>
      <c r="I7" s="31">
        <f>I5+I6</f>
        <v>99.99999999999999</v>
      </c>
      <c r="J7" s="8"/>
      <c r="K7" s="62"/>
      <c r="L7" s="53"/>
    </row>
    <row r="8" spans="2:12" ht="15">
      <c r="B8" s="65" t="s">
        <v>2</v>
      </c>
      <c r="C8" s="12"/>
      <c r="D8" s="12"/>
      <c r="E8" s="32">
        <f>H16*12</f>
        <v>17160</v>
      </c>
      <c r="F8" s="13"/>
      <c r="G8" s="13" t="s">
        <v>43</v>
      </c>
      <c r="H8" s="13"/>
      <c r="I8" s="13" t="s">
        <v>67</v>
      </c>
      <c r="J8" s="14" t="s">
        <v>69</v>
      </c>
      <c r="K8" s="66"/>
      <c r="L8" s="53"/>
    </row>
    <row r="9" spans="2:12" ht="15">
      <c r="B9" s="63" t="s">
        <v>3</v>
      </c>
      <c r="C9" s="47">
        <v>3</v>
      </c>
      <c r="D9" s="5" t="s">
        <v>31</v>
      </c>
      <c r="E9" s="31">
        <f>C9*E8*-0.01</f>
        <v>-514.8</v>
      </c>
      <c r="F9" s="15" t="s">
        <v>5</v>
      </c>
      <c r="G9" s="6" t="s">
        <v>44</v>
      </c>
      <c r="H9" s="31">
        <f>J35</f>
        <v>1400</v>
      </c>
      <c r="I9" s="46" t="s">
        <v>73</v>
      </c>
      <c r="J9" s="51" t="s">
        <v>74</v>
      </c>
      <c r="K9" s="67" t="s">
        <v>75</v>
      </c>
      <c r="L9" s="53"/>
    </row>
    <row r="10" spans="2:12" ht="15">
      <c r="B10" s="63" t="s">
        <v>4</v>
      </c>
      <c r="C10" s="5"/>
      <c r="D10" s="5"/>
      <c r="E10" s="31">
        <f>E8+E9</f>
        <v>16645.2</v>
      </c>
      <c r="F10" s="11"/>
      <c r="G10" s="6" t="s">
        <v>45</v>
      </c>
      <c r="H10" s="46">
        <v>20</v>
      </c>
      <c r="I10" s="6"/>
      <c r="J10" s="10"/>
      <c r="K10" s="68"/>
      <c r="L10" s="53"/>
    </row>
    <row r="11" spans="2:12" ht="15">
      <c r="B11" s="63"/>
      <c r="C11" s="5"/>
      <c r="D11" s="5"/>
      <c r="E11" s="5"/>
      <c r="F11" s="29"/>
      <c r="G11" s="6" t="s">
        <v>46</v>
      </c>
      <c r="H11" s="46">
        <v>10</v>
      </c>
      <c r="I11" s="74" t="s">
        <v>87</v>
      </c>
      <c r="J11" s="49">
        <v>500</v>
      </c>
      <c r="K11" s="69">
        <v>950</v>
      </c>
      <c r="L11" s="53"/>
    </row>
    <row r="12" spans="2:20" ht="15">
      <c r="B12" s="70" t="s">
        <v>80</v>
      </c>
      <c r="C12" s="29"/>
      <c r="D12" s="83">
        <v>20</v>
      </c>
      <c r="E12" s="29"/>
      <c r="F12" s="29"/>
      <c r="G12" s="6" t="s">
        <v>47</v>
      </c>
      <c r="H12" s="46">
        <v>0</v>
      </c>
      <c r="I12" s="74" t="s">
        <v>88</v>
      </c>
      <c r="J12" s="49">
        <v>900</v>
      </c>
      <c r="K12" s="69">
        <v>950</v>
      </c>
      <c r="L12" s="53"/>
      <c r="T12" s="9" t="s">
        <v>5</v>
      </c>
    </row>
    <row r="13" spans="2:12" ht="15">
      <c r="B13" s="70" t="s">
        <v>81</v>
      </c>
      <c r="C13" s="29"/>
      <c r="D13" s="83">
        <v>20</v>
      </c>
      <c r="E13" s="29" t="s">
        <v>5</v>
      </c>
      <c r="F13" s="29" t="s">
        <v>5</v>
      </c>
      <c r="G13" s="6" t="s">
        <v>48</v>
      </c>
      <c r="H13" s="46">
        <v>0</v>
      </c>
      <c r="I13" s="74" t="s">
        <v>89</v>
      </c>
      <c r="J13" s="49">
        <v>0</v>
      </c>
      <c r="K13" s="69">
        <v>0</v>
      </c>
      <c r="L13" s="53"/>
    </row>
    <row r="14" spans="2:12" ht="15">
      <c r="B14" s="70" t="s">
        <v>82</v>
      </c>
      <c r="C14" s="29"/>
      <c r="D14" s="83">
        <v>20</v>
      </c>
      <c r="E14" s="29" t="s">
        <v>5</v>
      </c>
      <c r="F14" s="29"/>
      <c r="G14" s="6" t="s">
        <v>48</v>
      </c>
      <c r="H14" s="46">
        <v>0</v>
      </c>
      <c r="I14" s="74" t="s">
        <v>89</v>
      </c>
      <c r="J14" s="49">
        <v>0</v>
      </c>
      <c r="K14" s="69">
        <v>0</v>
      </c>
      <c r="L14" s="53"/>
    </row>
    <row r="15" spans="2:12" ht="15">
      <c r="B15" s="70" t="s">
        <v>83</v>
      </c>
      <c r="C15" s="53"/>
      <c r="D15" s="83">
        <v>20</v>
      </c>
      <c r="E15" s="29" t="s">
        <v>5</v>
      </c>
      <c r="F15" s="29" t="s">
        <v>5</v>
      </c>
      <c r="G15" s="6" t="s">
        <v>48</v>
      </c>
      <c r="H15" s="46">
        <v>0</v>
      </c>
      <c r="I15" s="74" t="s">
        <v>89</v>
      </c>
      <c r="J15" s="49">
        <v>0</v>
      </c>
      <c r="K15" s="69">
        <v>0</v>
      </c>
      <c r="L15" s="53"/>
    </row>
    <row r="16" spans="2:12" ht="15.75" thickBot="1">
      <c r="B16" s="70" t="s">
        <v>84</v>
      </c>
      <c r="C16" s="29"/>
      <c r="D16" s="83" t="s">
        <v>93</v>
      </c>
      <c r="E16" s="29"/>
      <c r="F16" s="29" t="s">
        <v>5</v>
      </c>
      <c r="G16" s="6" t="s">
        <v>42</v>
      </c>
      <c r="H16" s="31">
        <f>SUM(H9:H15)</f>
        <v>1430</v>
      </c>
      <c r="I16" s="74" t="s">
        <v>89</v>
      </c>
      <c r="J16" s="49">
        <v>0</v>
      </c>
      <c r="K16" s="69">
        <v>0</v>
      </c>
      <c r="L16" s="53"/>
    </row>
    <row r="17" spans="2:12" ht="15">
      <c r="B17" s="65" t="s">
        <v>7</v>
      </c>
      <c r="C17" s="12"/>
      <c r="D17" s="12"/>
      <c r="E17" s="12"/>
      <c r="F17" s="12"/>
      <c r="G17" s="12"/>
      <c r="H17" s="12"/>
      <c r="I17" s="12"/>
      <c r="J17" s="49">
        <v>0</v>
      </c>
      <c r="K17" s="69">
        <v>0</v>
      </c>
      <c r="L17" s="53"/>
    </row>
    <row r="18" spans="2:12" ht="15">
      <c r="B18" s="63" t="s">
        <v>8</v>
      </c>
      <c r="C18" s="43">
        <v>24</v>
      </c>
      <c r="D18" s="5" t="s">
        <v>32</v>
      </c>
      <c r="E18" s="31">
        <f>E7*C18/-1000</f>
        <v>-2928</v>
      </c>
      <c r="F18" s="17" t="s">
        <v>35</v>
      </c>
      <c r="G18" s="6" t="s">
        <v>49</v>
      </c>
      <c r="H18" s="46">
        <v>0</v>
      </c>
      <c r="I18" s="6"/>
      <c r="J18" s="49">
        <v>0</v>
      </c>
      <c r="K18" s="69">
        <v>0</v>
      </c>
      <c r="L18" s="53"/>
    </row>
    <row r="19" spans="2:12" ht="15">
      <c r="B19" s="63" t="s">
        <v>9</v>
      </c>
      <c r="C19" s="84"/>
      <c r="D19" s="5"/>
      <c r="E19" s="46">
        <v>-650</v>
      </c>
      <c r="F19" s="11"/>
      <c r="G19" s="6" t="s">
        <v>50</v>
      </c>
      <c r="H19" s="46">
        <v>-100</v>
      </c>
      <c r="I19" s="11"/>
      <c r="J19" s="49">
        <v>0</v>
      </c>
      <c r="K19" s="69">
        <v>0</v>
      </c>
      <c r="L19" s="53"/>
    </row>
    <row r="20" spans="2:12" ht="15">
      <c r="B20" s="63" t="s">
        <v>10</v>
      </c>
      <c r="C20" s="6"/>
      <c r="D20" s="5"/>
      <c r="E20" s="46">
        <v>0</v>
      </c>
      <c r="F20" s="11"/>
      <c r="G20" s="6" t="s">
        <v>51</v>
      </c>
      <c r="H20" s="46">
        <v>0</v>
      </c>
      <c r="I20" s="11" t="s">
        <v>79</v>
      </c>
      <c r="J20" s="49">
        <v>0</v>
      </c>
      <c r="K20" s="69">
        <v>0</v>
      </c>
      <c r="L20" s="53"/>
    </row>
    <row r="21" spans="2:12" ht="15">
      <c r="B21" s="63" t="s">
        <v>11</v>
      </c>
      <c r="C21" s="6"/>
      <c r="D21" s="5"/>
      <c r="E21" s="46">
        <v>-2200</v>
      </c>
      <c r="F21" s="11" t="s">
        <v>5</v>
      </c>
      <c r="G21" s="6" t="s">
        <v>52</v>
      </c>
      <c r="H21" s="46">
        <v>-100</v>
      </c>
      <c r="I21" s="11"/>
      <c r="J21" s="49">
        <v>0</v>
      </c>
      <c r="K21" s="69">
        <v>0</v>
      </c>
      <c r="L21" s="53"/>
    </row>
    <row r="22" spans="2:12" ht="15">
      <c r="B22" s="63" t="s">
        <v>12</v>
      </c>
      <c r="C22" s="6"/>
      <c r="D22" s="5"/>
      <c r="E22" s="46">
        <v>-700</v>
      </c>
      <c r="F22" s="11" t="s">
        <v>5</v>
      </c>
      <c r="G22" s="6" t="s">
        <v>53</v>
      </c>
      <c r="H22" s="46">
        <v>0</v>
      </c>
      <c r="I22" s="11"/>
      <c r="J22" s="49">
        <v>0</v>
      </c>
      <c r="K22" s="69">
        <v>0</v>
      </c>
      <c r="L22" s="53"/>
    </row>
    <row r="23" spans="2:12" ht="15">
      <c r="B23" s="63" t="s">
        <v>13</v>
      </c>
      <c r="C23" s="6"/>
      <c r="D23" s="5"/>
      <c r="E23" s="46">
        <v>-800</v>
      </c>
      <c r="F23" s="11"/>
      <c r="G23" s="6" t="s">
        <v>54</v>
      </c>
      <c r="H23" s="46">
        <v>-200</v>
      </c>
      <c r="I23" s="11"/>
      <c r="J23" s="49">
        <v>0</v>
      </c>
      <c r="K23" s="69">
        <v>0</v>
      </c>
      <c r="L23" s="53"/>
    </row>
    <row r="24" spans="2:12" ht="15">
      <c r="B24" s="63" t="s">
        <v>14</v>
      </c>
      <c r="C24" s="46">
        <v>0</v>
      </c>
      <c r="D24" s="5" t="s">
        <v>31</v>
      </c>
      <c r="E24" s="31">
        <f>$E$10*C24/100</f>
        <v>0</v>
      </c>
      <c r="F24" s="11"/>
      <c r="G24" s="6" t="s">
        <v>55</v>
      </c>
      <c r="H24" s="46">
        <v>0</v>
      </c>
      <c r="I24" s="11"/>
      <c r="J24" s="49">
        <v>0</v>
      </c>
      <c r="K24" s="69">
        <v>0</v>
      </c>
      <c r="L24" s="53"/>
    </row>
    <row r="25" spans="2:12" ht="15">
      <c r="B25" s="63" t="s">
        <v>14</v>
      </c>
      <c r="C25" s="46">
        <v>0</v>
      </c>
      <c r="D25" s="5" t="s">
        <v>31</v>
      </c>
      <c r="E25" s="31">
        <f>$E$10*C25/-100</f>
        <v>0</v>
      </c>
      <c r="F25" s="11"/>
      <c r="G25" s="6" t="s">
        <v>56</v>
      </c>
      <c r="H25" s="46">
        <v>0</v>
      </c>
      <c r="I25" s="11"/>
      <c r="J25" s="49">
        <v>0</v>
      </c>
      <c r="K25" s="69">
        <v>0</v>
      </c>
      <c r="L25" s="53"/>
    </row>
    <row r="26" spans="2:12" ht="15">
      <c r="B26" s="63" t="s">
        <v>15</v>
      </c>
      <c r="C26" s="46">
        <v>0</v>
      </c>
      <c r="D26" s="5" t="s">
        <v>31</v>
      </c>
      <c r="E26" s="31">
        <f>E10*-C26/100</f>
        <v>0</v>
      </c>
      <c r="F26" s="11"/>
      <c r="G26" s="6" t="s">
        <v>57</v>
      </c>
      <c r="H26" s="46">
        <v>-800</v>
      </c>
      <c r="I26" s="11"/>
      <c r="J26" s="49">
        <v>0</v>
      </c>
      <c r="K26" s="69">
        <v>0</v>
      </c>
      <c r="L26" s="53"/>
    </row>
    <row r="27" spans="2:12" ht="15">
      <c r="B27" s="63"/>
      <c r="C27" s="5"/>
      <c r="D27" s="5"/>
      <c r="E27" s="5"/>
      <c r="F27" s="29"/>
      <c r="G27" s="5"/>
      <c r="H27" s="5"/>
      <c r="I27" s="29"/>
      <c r="J27" s="49">
        <v>0</v>
      </c>
      <c r="K27" s="69">
        <v>0</v>
      </c>
      <c r="L27" s="53"/>
    </row>
    <row r="28" spans="2:12" ht="15.75" thickBot="1">
      <c r="B28" s="63" t="s">
        <v>4</v>
      </c>
      <c r="C28" s="5"/>
      <c r="D28" s="5"/>
      <c r="E28" s="34">
        <f>SUM(E18:E27)+SUM(H18:H27)</f>
        <v>-8478</v>
      </c>
      <c r="F28" s="35">
        <f>E28/E10*-1*100</f>
        <v>50.933602479994235</v>
      </c>
      <c r="G28" s="5" t="s">
        <v>31</v>
      </c>
      <c r="H28" s="18"/>
      <c r="I28" s="29"/>
      <c r="J28" s="49">
        <v>0</v>
      </c>
      <c r="K28" s="69">
        <v>0</v>
      </c>
      <c r="L28" s="53"/>
    </row>
    <row r="29" spans="2:12" ht="15.75" thickBot="1">
      <c r="B29" s="65" t="s">
        <v>16</v>
      </c>
      <c r="C29" s="13"/>
      <c r="D29" s="13"/>
      <c r="E29" s="36">
        <f>E10+E28</f>
        <v>8167.200000000001</v>
      </c>
      <c r="F29" s="37">
        <f>E29/E7*100</f>
        <v>6.694426229508197</v>
      </c>
      <c r="G29" s="12" t="s">
        <v>58</v>
      </c>
      <c r="H29" s="13"/>
      <c r="I29" s="12"/>
      <c r="J29" s="49">
        <v>0</v>
      </c>
      <c r="K29" s="69">
        <v>0</v>
      </c>
      <c r="L29" s="53"/>
    </row>
    <row r="30" spans="2:18" ht="15">
      <c r="B30" s="65" t="s">
        <v>17</v>
      </c>
      <c r="C30" s="13"/>
      <c r="D30" s="12"/>
      <c r="E30" s="29"/>
      <c r="F30" s="29"/>
      <c r="G30" s="12"/>
      <c r="H30" s="12"/>
      <c r="I30" s="12"/>
      <c r="J30" s="49">
        <v>0</v>
      </c>
      <c r="K30" s="69">
        <v>0</v>
      </c>
      <c r="L30" s="53"/>
      <c r="R30" s="30" t="s">
        <v>5</v>
      </c>
    </row>
    <row r="31" spans="2:12" ht="15">
      <c r="B31" s="63" t="s">
        <v>18</v>
      </c>
      <c r="C31" s="43">
        <v>4.25</v>
      </c>
      <c r="D31" s="6" t="s">
        <v>31</v>
      </c>
      <c r="E31" s="31">
        <f>PMT(C31/100/12,360,-(F31))*-12</f>
        <v>-5761.600004322912</v>
      </c>
      <c r="F31" s="31">
        <f>E7-C37</f>
        <v>97600</v>
      </c>
      <c r="G31" s="52" t="s">
        <v>72</v>
      </c>
      <c r="H31" s="11"/>
      <c r="I31" s="29"/>
      <c r="J31" s="49">
        <v>0</v>
      </c>
      <c r="K31" s="69">
        <v>0</v>
      </c>
      <c r="L31" s="53"/>
    </row>
    <row r="32" spans="2:12" ht="15">
      <c r="B32" s="63" t="s">
        <v>19</v>
      </c>
      <c r="C32" s="16">
        <v>0</v>
      </c>
      <c r="D32" s="6" t="s">
        <v>31</v>
      </c>
      <c r="E32" s="31">
        <f>PMT(C32/100/12,120,-(F32))*-12</f>
        <v>0</v>
      </c>
      <c r="F32" s="31">
        <v>0</v>
      </c>
      <c r="G32" s="6"/>
      <c r="H32" s="11"/>
      <c r="I32" s="29"/>
      <c r="J32" s="49">
        <v>0</v>
      </c>
      <c r="K32" s="69">
        <v>0</v>
      </c>
      <c r="L32" s="53"/>
    </row>
    <row r="33" spans="2:12" ht="15">
      <c r="B33" s="63" t="s">
        <v>20</v>
      </c>
      <c r="C33" s="16">
        <v>0</v>
      </c>
      <c r="D33" s="6" t="s">
        <v>31</v>
      </c>
      <c r="E33" s="31">
        <f>F33*C33/-100</f>
        <v>0</v>
      </c>
      <c r="F33" s="31">
        <v>0</v>
      </c>
      <c r="G33" s="6"/>
      <c r="H33" s="11"/>
      <c r="I33" s="29"/>
      <c r="J33" s="49">
        <v>0</v>
      </c>
      <c r="K33" s="69">
        <v>0</v>
      </c>
      <c r="L33" s="53"/>
    </row>
    <row r="34" spans="2:12" ht="15.75" thickBot="1">
      <c r="B34" s="63" t="s">
        <v>4</v>
      </c>
      <c r="C34" s="5"/>
      <c r="D34" s="5"/>
      <c r="E34" s="31">
        <f>SUM(E31:E33)</f>
        <v>-5761.600004322912</v>
      </c>
      <c r="F34" s="31"/>
      <c r="G34" s="5"/>
      <c r="H34" s="29"/>
      <c r="I34" s="29"/>
      <c r="J34" s="10" t="s">
        <v>71</v>
      </c>
      <c r="K34" s="68"/>
      <c r="L34" s="53"/>
    </row>
    <row r="35" spans="2:12" ht="15.75" thickBot="1">
      <c r="B35" s="65" t="s">
        <v>21</v>
      </c>
      <c r="C35" s="39">
        <f>E35/12</f>
        <v>200.46666630642403</v>
      </c>
      <c r="D35" s="12" t="s">
        <v>33</v>
      </c>
      <c r="E35" s="32">
        <f>E29+E34</f>
        <v>2405.5999956770884</v>
      </c>
      <c r="F35" s="38">
        <f>E29/-E31</f>
        <v>1.4175229092391304</v>
      </c>
      <c r="G35" s="12" t="s">
        <v>59</v>
      </c>
      <c r="H35" s="13"/>
      <c r="I35" s="13"/>
      <c r="J35" s="33">
        <f>SUM(J11:J34)</f>
        <v>1400</v>
      </c>
      <c r="K35" s="71">
        <f>SUM(K11:K34)</f>
        <v>1900</v>
      </c>
      <c r="L35" s="53"/>
    </row>
    <row r="36" spans="2:12" ht="15.75" thickBot="1">
      <c r="B36" s="65" t="s">
        <v>22</v>
      </c>
      <c r="C36" s="29"/>
      <c r="D36" s="12"/>
      <c r="E36" s="12"/>
      <c r="F36" s="12"/>
      <c r="G36" s="12"/>
      <c r="H36" s="12"/>
      <c r="I36" s="12"/>
      <c r="J36" s="10"/>
      <c r="K36" s="68"/>
      <c r="L36" s="53"/>
    </row>
    <row r="37" spans="2:12" ht="15">
      <c r="B37" s="63" t="s">
        <v>23</v>
      </c>
      <c r="C37" s="31">
        <f>E7*E37</f>
        <v>24400</v>
      </c>
      <c r="D37" s="6"/>
      <c r="E37" s="44">
        <v>0.2</v>
      </c>
      <c r="F37" s="19" t="s">
        <v>36</v>
      </c>
      <c r="G37" s="12"/>
      <c r="H37" s="12"/>
      <c r="I37" s="32">
        <f>E35</f>
        <v>2405.5999956770884</v>
      </c>
      <c r="J37" s="28" t="s">
        <v>70</v>
      </c>
      <c r="K37" s="62"/>
      <c r="L37" s="53"/>
    </row>
    <row r="38" spans="2:12" ht="15">
      <c r="B38" s="63" t="s">
        <v>24</v>
      </c>
      <c r="C38" s="31">
        <f>F31*E38</f>
        <v>0</v>
      </c>
      <c r="D38" s="6"/>
      <c r="E38" s="44">
        <v>0</v>
      </c>
      <c r="F38" s="45">
        <v>0.03</v>
      </c>
      <c r="G38" s="5" t="s">
        <v>60</v>
      </c>
      <c r="H38" s="5"/>
      <c r="I38" s="31">
        <f>E7*F38</f>
        <v>3660</v>
      </c>
      <c r="J38" s="8"/>
      <c r="K38" s="62"/>
      <c r="L38" s="53"/>
    </row>
    <row r="39" spans="2:12" ht="15">
      <c r="B39" s="63" t="s">
        <v>25</v>
      </c>
      <c r="C39" s="31">
        <f>SUM(C37:C38)</f>
        <v>24400</v>
      </c>
      <c r="D39" s="6"/>
      <c r="E39" s="5"/>
      <c r="F39" s="20" t="s">
        <v>37</v>
      </c>
      <c r="G39" s="5" t="s">
        <v>61</v>
      </c>
      <c r="H39" s="5"/>
      <c r="I39" s="31">
        <f>-E31-(F31*C31/100)</f>
        <v>1613.6000043229124</v>
      </c>
      <c r="J39" s="8"/>
      <c r="K39" s="62"/>
      <c r="L39" s="53"/>
    </row>
    <row r="40" spans="2:12" ht="15">
      <c r="B40" s="63" t="s">
        <v>26</v>
      </c>
      <c r="C40" s="40">
        <f>E35/C39</f>
        <v>0.09859016375725772</v>
      </c>
      <c r="D40" s="11"/>
      <c r="E40" s="29"/>
      <c r="F40" s="20" t="s">
        <v>38</v>
      </c>
      <c r="G40" s="5" t="s">
        <v>61</v>
      </c>
      <c r="H40" s="5"/>
      <c r="I40" s="31">
        <f>-E32-(F32*C32/100)</f>
        <v>0</v>
      </c>
      <c r="J40" s="8"/>
      <c r="K40" s="62"/>
      <c r="L40" s="53"/>
    </row>
    <row r="41" spans="2:12" ht="15">
      <c r="B41" s="63" t="s">
        <v>27</v>
      </c>
      <c r="C41" s="41">
        <f>E7/E8</f>
        <v>7.10955710955711</v>
      </c>
      <c r="D41" s="11"/>
      <c r="E41" s="29"/>
      <c r="F41" s="20"/>
      <c r="G41" s="21" t="s">
        <v>62</v>
      </c>
      <c r="H41" s="5" t="s">
        <v>64</v>
      </c>
      <c r="I41" s="31">
        <f>SUM(I37:I40)</f>
        <v>7679.200000000001</v>
      </c>
      <c r="J41" s="8"/>
      <c r="K41" s="62"/>
      <c r="L41" s="53"/>
    </row>
    <row r="42" spans="2:12" ht="15.75" thickBot="1">
      <c r="B42" s="63" t="s">
        <v>28</v>
      </c>
      <c r="C42" s="41">
        <f>E7/(E8+E21+E22)</f>
        <v>8.55539971949509</v>
      </c>
      <c r="D42" s="11"/>
      <c r="E42" s="29"/>
      <c r="F42" s="22"/>
      <c r="G42" s="23" t="s">
        <v>63</v>
      </c>
      <c r="H42" s="24" t="s">
        <v>65</v>
      </c>
      <c r="I42" s="42">
        <f>I41/C39*100</f>
        <v>31.47213114754099</v>
      </c>
      <c r="J42" s="8"/>
      <c r="K42" s="62"/>
      <c r="L42" s="53"/>
    </row>
    <row r="43" spans="2:12" ht="15">
      <c r="B43" s="72" t="s">
        <v>86</v>
      </c>
      <c r="C43" s="12"/>
      <c r="D43" s="12"/>
      <c r="E43" s="12"/>
      <c r="F43" s="12"/>
      <c r="G43" s="12"/>
      <c r="H43" s="12"/>
      <c r="I43" s="12"/>
      <c r="J43" s="8"/>
      <c r="K43" s="62"/>
      <c r="L43" s="53"/>
    </row>
    <row r="44" spans="2:12" ht="15">
      <c r="B44" s="70" t="s">
        <v>85</v>
      </c>
      <c r="C44" s="29"/>
      <c r="D44" s="29"/>
      <c r="E44" s="29"/>
      <c r="F44" s="29"/>
      <c r="G44" s="29"/>
      <c r="H44" s="29"/>
      <c r="I44" s="29"/>
      <c r="J44" s="8"/>
      <c r="K44" s="62"/>
      <c r="L44" s="53"/>
    </row>
    <row r="45" spans="2:12" ht="15.75" thickBot="1">
      <c r="B45" s="70" t="s">
        <v>91</v>
      </c>
      <c r="C45" s="29"/>
      <c r="D45" s="29"/>
      <c r="E45" s="29"/>
      <c r="F45" s="29"/>
      <c r="G45" s="29"/>
      <c r="H45" s="29"/>
      <c r="I45" s="29"/>
      <c r="J45" s="8"/>
      <c r="K45" s="62"/>
      <c r="L45" s="53"/>
    </row>
    <row r="46" spans="2:12" ht="15">
      <c r="B46" s="72" t="s">
        <v>29</v>
      </c>
      <c r="C46" s="12"/>
      <c r="D46" s="12"/>
      <c r="E46" s="12"/>
      <c r="F46" s="12"/>
      <c r="G46" s="12"/>
      <c r="H46" s="12"/>
      <c r="I46" s="12"/>
      <c r="J46" s="8"/>
      <c r="K46" s="62"/>
      <c r="L46" s="53"/>
    </row>
    <row r="47" spans="2:12" ht="15">
      <c r="B47" s="70"/>
      <c r="C47" s="29"/>
      <c r="D47" s="29"/>
      <c r="E47" s="29"/>
      <c r="F47" s="54" t="s">
        <v>76</v>
      </c>
      <c r="G47" s="54"/>
      <c r="H47" s="54"/>
      <c r="I47" s="29"/>
      <c r="J47" s="8"/>
      <c r="K47" s="62"/>
      <c r="L47" s="53"/>
    </row>
    <row r="48" spans="2:12" ht="15">
      <c r="B48" s="75" t="s">
        <v>92</v>
      </c>
      <c r="C48" s="76"/>
      <c r="D48" s="29"/>
      <c r="E48" s="29"/>
      <c r="F48" s="29"/>
      <c r="G48" s="29"/>
      <c r="H48" s="29"/>
      <c r="I48" s="29"/>
      <c r="J48" s="8"/>
      <c r="K48" s="62"/>
      <c r="L48" s="53"/>
    </row>
    <row r="49" spans="2:12" ht="15">
      <c r="B49" s="75"/>
      <c r="C49" s="76"/>
      <c r="D49" s="29"/>
      <c r="E49" s="29"/>
      <c r="F49" s="29"/>
      <c r="G49" s="29"/>
      <c r="H49" s="29"/>
      <c r="I49" s="29"/>
      <c r="J49" s="8"/>
      <c r="K49" s="62"/>
      <c r="L49" s="53"/>
    </row>
    <row r="50" spans="2:12" ht="15">
      <c r="B50" s="77"/>
      <c r="C50" s="78"/>
      <c r="D50" s="29"/>
      <c r="E50" s="29"/>
      <c r="F50" s="29"/>
      <c r="G50" s="29"/>
      <c r="H50" s="29"/>
      <c r="I50" s="29"/>
      <c r="J50" s="8"/>
      <c r="K50" s="62"/>
      <c r="L50" s="53"/>
    </row>
    <row r="51" spans="2:12" ht="15">
      <c r="B51" s="75"/>
      <c r="C51" s="76"/>
      <c r="D51" s="29"/>
      <c r="E51" s="29"/>
      <c r="F51" s="29"/>
      <c r="G51" s="29"/>
      <c r="H51" s="29"/>
      <c r="I51" s="29"/>
      <c r="J51" s="8"/>
      <c r="K51" s="62"/>
      <c r="L51" s="53"/>
    </row>
    <row r="52" spans="2:12" ht="15.75" thickBot="1">
      <c r="B52" s="79"/>
      <c r="C52" s="80"/>
      <c r="D52" s="56"/>
      <c r="E52" s="56"/>
      <c r="F52" s="56"/>
      <c r="G52" s="56"/>
      <c r="H52" s="56"/>
      <c r="I52" s="56"/>
      <c r="J52" s="55"/>
      <c r="K52" s="73"/>
      <c r="L52" s="53"/>
    </row>
    <row r="53" spans="2:11" ht="15.75" thickTop="1">
      <c r="B53" s="53"/>
      <c r="C53" s="53"/>
      <c r="D53" s="53"/>
      <c r="E53" s="53"/>
      <c r="F53" s="53"/>
      <c r="G53" s="53"/>
      <c r="H53" s="53"/>
      <c r="I53" s="53"/>
      <c r="J53" s="53"/>
      <c r="K53" s="53"/>
    </row>
    <row r="57" ht="15">
      <c r="G57" s="25" t="s">
        <v>5</v>
      </c>
    </row>
    <row r="64" spans="7:8" ht="15">
      <c r="G64" s="26"/>
      <c r="H64" s="27"/>
    </row>
    <row r="65" spans="7:8" ht="15">
      <c r="G65" s="26"/>
      <c r="H65" s="27"/>
    </row>
    <row r="66" spans="7:8" ht="15">
      <c r="G66" s="26"/>
      <c r="H66" s="27"/>
    </row>
    <row r="67" spans="7:8" ht="15">
      <c r="G67" s="26"/>
      <c r="H67" s="27"/>
    </row>
  </sheetData>
  <sheetProtection/>
  <printOptions/>
  <pageMargins left="0.5" right="0.5" top="0.5" bottom="0.5" header="0" footer="0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patty</cp:lastModifiedBy>
  <cp:lastPrinted>2016-12-05T15:44:05Z</cp:lastPrinted>
  <dcterms:created xsi:type="dcterms:W3CDTF">2012-03-20T19:56:32Z</dcterms:created>
  <dcterms:modified xsi:type="dcterms:W3CDTF">2017-02-02T21:44:26Z</dcterms:modified>
  <cp:category/>
  <cp:version/>
  <cp:contentType/>
  <cp:contentStatus/>
</cp:coreProperties>
</file>